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-15" yWindow="6465" windowWidth="25230" windowHeight="651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P15" i="7" l="1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X12" i="7" l="1"/>
  <c r="X13" i="7"/>
  <c r="X11" i="7"/>
  <c r="X15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5" i="7"/>
  <c r="Q11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<sst xmlns="http://schemas.openxmlformats.org/spreadsheetml/2006/main" count="1346" uniqueCount="664">
  <si>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</si>
  <si>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</si>
  <si>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</si>
  <si>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</si>
  <si>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</si>
  <si>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</si>
  <si>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</si>
  <si>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</si>
  <si>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</si>
  <si>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</si>
  <si>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</si>
  <si>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</si>
  <si>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</si>
  <si>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</si>
  <si>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</si>
  <si>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</si>
  <si>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</si>
  <si>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</si>
  <si>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</si>
  <si>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</si>
  <si>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</si>
  <si>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</si>
  <si>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</si>
  <si>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</si>
  <si>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</si>
  <si>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</si>
  <si>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</si>
  <si>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</si>
  <si>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</si>
  <si>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</si>
  <si>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</si>
  <si>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</si>
  <si>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</si>
  <si>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</si>
  <si>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</si>
  <si>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</si>
  <si>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</si>
  <si>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</si>
  <si>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</si>
  <si>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</si>
  <si>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</si>
  <si>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</si>
  <si>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</si>
  <si>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</si>
  <si>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</si>
  <si>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</si>
  <si>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</si>
  <si>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</si>
  <si>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</si>
  <si>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</si>
  <si>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</si>
  <si>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</si>
  <si>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</si>
  <si>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</si>
  <si>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</si>
  <si>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</si>
  <si>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</si>
  <si>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</si>
  <si>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</si>
  <si>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</si>
  <si>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</si>
  <si>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</si>
  <si>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</si>
  <si>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</si>
  <si>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</si>
  <si>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</si>
  <si>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</si>
  <si>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</si>
  <si>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</si>
  <si>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</si>
  <si>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</si>
  <si>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</si>
  <si>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</si>
  <si>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</si>
  <si>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</si>
  <si>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</si>
  <si>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</si>
  <si>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</si>
  <si>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</si>
  <si>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</si>
  <si>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</si>
  <si>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</si>
  <si>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</si>
  <si>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</si>
  <si>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</si>
  <si>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</si>
  <si>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</si>
  <si>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</si>
  <si>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</si>
  <si>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</si>
  <si>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</si>
  <si>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</si>
  <si>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</si>
  <si>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</si>
  <si>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</si>
  <si>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</si>
  <si>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</si>
  <si>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</si>
  <si>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</si>
  <si>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</si>
  <si>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</si>
  <si>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</si>
  <si>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</si>
  <si>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</si>
  <si>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</si>
  <si>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</si>
  <si>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</si>
  <si>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</si>
  <si>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</si>
  <si>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</si>
  <si>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</si>
  <si>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</si>
  <si>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</si>
  <si>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</si>
  <si>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</si>
  <si>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</si>
  <si>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</si>
  <si>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</si>
  <si>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</si>
  <si>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</si>
  <si>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</si>
  <si>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</si>
  <si>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</si>
  <si>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</si>
  <si>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</si>
  <si>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</si>
  <si>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</si>
  <si>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</si>
  <si>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</si>
  <si>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</si>
  <si>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</si>
  <si>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</si>
  <si>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</si>
  <si>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</si>
  <si>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</si>
  <si>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</si>
  <si>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</si>
  <si>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</si>
  <si>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</si>
  <si>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</si>
  <si>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</si>
  <si>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</si>
  <si>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</si>
  <si>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</si>
  <si>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</si>
  <si>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</si>
  <si>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</si>
  <si>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</si>
  <si>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</si>
  <si>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</si>
  <si>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</si>
  <si>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</si>
  <si>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</si>
  <si>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</si>
  <si>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</si>
  <si>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</si>
  <si>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</si>
  <si>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</si>
  <si>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</si>
  <si>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</si>
  <si>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</si>
  <si>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</si>
  <si>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</si>
  <si>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</si>
  <si>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</si>
  <si>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</si>
  <si>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</si>
  <si>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</si>
  <si>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</si>
  <si>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</si>
  <si>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</si>
  <si>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</si>
  <si>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</si>
  <si>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</si>
  <si>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</si>
  <si>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</si>
  <si>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</si>
  <si>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</si>
  <si>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</si>
  <si>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</si>
  <si>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</si>
  <si>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</si>
  <si>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</si>
  <si>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</si>
  <si>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</si>
  <si>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</si>
  <si>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</si>
  <si>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</si>
  <si>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</si>
  <si>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</si>
  <si>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</si>
  <si>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</si>
  <si>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</si>
  <si>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</si>
  <si>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</si>
  <si>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</si>
  <si>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</si>
  <si>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</si>
  <si>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</si>
  <si>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</si>
  <si>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</si>
  <si>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</si>
  <si>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</si>
  <si>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</si>
  <si>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</si>
  <si>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</si>
  <si>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</si>
  <si>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</si>
  <si>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</si>
  <si>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</si>
  <si>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</si>
  <si>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</si>
  <si>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</si>
  <si>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</si>
  <si>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</si>
  <si>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</si>
  <si>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</si>
  <si>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</si>
  <si>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</si>
  <si>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</si>
  <si>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</si>
  <si>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</si>
  <si>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</si>
  <si>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</si>
  <si>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</si>
  <si>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</si>
  <si>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</si>
  <si>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</si>
  <si>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</si>
  <si>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</si>
  <si>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</si>
  <si>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</si>
  <si>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</si>
  <si>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</si>
  <si>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</si>
  <si>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</si>
  <si>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</si>
  <si>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</si>
  <si>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</si>
  <si>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</si>
  <si>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</si>
  <si>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</si>
  <si>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</si>
  <si>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</si>
  <si>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</si>
  <si>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</si>
  <si>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</si>
  <si>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</si>
  <si>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</si>
  <si>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</si>
  <si>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</si>
  <si>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</si>
  <si>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</si>
  <si>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</si>
  <si>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</si>
  <si>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</si>
  <si>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</si>
  <si>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</si>
  <si>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</si>
  <si>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</si>
  <si>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</si>
  <si>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</si>
  <si>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</si>
  <si>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</si>
  <si>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</si>
  <si>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</si>
  <si>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</si>
  <si>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</si>
  <si>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</si>
  <si>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</si>
  <si>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</si>
  <si>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</si>
  <si>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</si>
  <si>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</si>
  <si>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</si>
  <si>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</si>
  <si>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</si>
  <si>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</si>
  <si>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</si>
  <si>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</si>
  <si>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</si>
  <si>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</si>
  <si>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</si>
  <si>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</si>
  <si>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</si>
  <si>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</si>
  <si>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</si>
  <si>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</si>
  <si>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</si>
  <si>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</si>
  <si>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</si>
  <si>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</si>
  <si>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</si>
  <si>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</si>
  <si>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</si>
  <si>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</si>
  <si>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</si>
  <si>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</si>
  <si>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</si>
  <si>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</si>
  <si>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</si>
  <si>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</si>
  <si>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</si>
  <si>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</si>
  <si>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</si>
  <si>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</si>
  <si>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</si>
  <si>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</si>
  <si>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</si>
  <si>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</si>
  <si>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</si>
  <si>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</si>
  <si>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</si>
  <si>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</si>
  <si>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</si>
  <si>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</si>
  <si>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</si>
  <si>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</si>
  <si>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</si>
  <si>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</si>
  <si>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</si>
  <si>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</si>
  <si>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</si>
  <si>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</si>
  <si>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</si>
  <si>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</si>
  <si>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</si>
  <si>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</si>
  <si>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</si>
  <si>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</si>
  <si>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</si>
  <si>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</si>
  <si>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</si>
  <si>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</si>
  <si>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</si>
  <si>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</si>
  <si>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</si>
  <si>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</si>
  <si>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</si>
  <si>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</si>
  <si>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</si>
  <si>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</si>
  <si>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</si>
  <si>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</si>
  <si>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</si>
  <si>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</si>
  <si>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</si>
  <si>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</si>
  <si>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</si>
  <si>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</si>
  <si>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</si>
  <si>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</si>
  <si>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</si>
  <si>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</si>
  <si>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</si>
  <si>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</si>
  <si>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</si>
  <si>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</si>
  <si>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</si>
  <si>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</si>
  <si>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</si>
  <si>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</si>
  <si>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</si>
  <si>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</si>
  <si>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</si>
  <si>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</si>
  <si>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</si>
  <si>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</si>
  <si>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</si>
  <si>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</si>
  <si>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</si>
  <si>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</si>
  <si>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</si>
  <si>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</si>
  <si>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</si>
  <si>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</si>
  <si>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</si>
  <si>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</si>
  <si>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</si>
  <si>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</si>
  <si>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</si>
  <si>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</si>
  <si>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</si>
  <si>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</si>
  <si>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</si>
  <si>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</si>
  <si>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</si>
  <si>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</si>
  <si>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</si>
  <si>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</si>
  <si>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</si>
  <si>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</si>
  <si>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</si>
  <si>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</si>
  <si>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</si>
  <si>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</si>
  <si>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</si>
  <si>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</si>
  <si>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</si>
  <si>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</si>
  <si>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</si>
  <si>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</si>
  <si>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</si>
  <si>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</si>
  <si>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</si>
  <si>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</si>
  <si>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</si>
  <si>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</si>
  <si>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</si>
  <si>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</si>
  <si>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</si>
  <si>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</si>
  <si>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</si>
  <si>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</si>
  <si>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</si>
  <si>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</si>
  <si>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</si>
  <si>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</si>
  <si>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</si>
  <si>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</si>
  <si>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</si>
  <si>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</si>
  <si>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</si>
  <si>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</si>
  <si>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</si>
  <si>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</si>
  <si>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</si>
  <si>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</si>
  <si>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</si>
  <si>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</si>
  <si>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</si>
  <si>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</si>
  <si>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</si>
  <si>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</si>
  <si>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</si>
  <si>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</si>
  <si>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</si>
  <si>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</si>
  <si>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</si>
  <si>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</si>
  <si>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</si>
  <si>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</si>
  <si>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</si>
  <si>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</si>
  <si>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</si>
  <si>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</si>
  <si>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</si>
  <si>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</si>
  <si>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</si>
  <si>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</si>
  <si>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</si>
  <si>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</si>
  <si>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</si>
  <si>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</si>
  <si>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</si>
  <si>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</si>
  <si>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</si>
  <si>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</si>
  <si>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</si>
  <si>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</si>
  <si>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</si>
  <si>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</si>
  <si>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</si>
  <si>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</si>
  <si>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</si>
  <si>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</si>
  <si>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</si>
  <si>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</si>
  <si>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</si>
  <si>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</si>
  <si>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</si>
  <si>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</si>
  <si>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</si>
  <si>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</si>
  <si>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</si>
  <si>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</si>
  <si>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</si>
  <si>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</si>
  <si>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</si>
  <si>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</si>
  <si>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</si>
  <si>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</si>
  <si>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</si>
  <si>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</si>
  <si>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</si>
  <si>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</si>
  <si>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</si>
  <si>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</si>
  <si>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</si>
  <si>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</si>
  <si>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</si>
  <si>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</si>
  <si>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</si>
  <si>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</si>
  <si>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</si>
  <si>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</si>
  <si>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</si>
  <si>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</si>
  <si>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</si>
  <si>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</si>
  <si>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</si>
  <si>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</si>
  <si>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</si>
  <si>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</si>
  <si>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</si>
  <si>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</si>
  <si>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</si>
  <si>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</si>
  <si>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</si>
  <si>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</si>
  <si>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</si>
  <si>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</si>
  <si>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</si>
  <si>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</si>
  <si>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</si>
  <si>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</si>
  <si>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</si>
  <si>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</si>
  <si>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</si>
  <si>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</si>
  <si>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</si>
  <si>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</si>
  <si>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</si>
  <si>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</si>
  <si>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</si>
  <si>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</si>
  <si>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</si>
  <si>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</si>
  <si>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</si>
  <si>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</si>
  <si>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</si>
  <si>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</si>
  <si>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</si>
  <si>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</si>
  <si>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</si>
  <si>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</si>
  <si>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</si>
  <si>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</si>
  <si>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</si>
  <si>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</si>
  <si>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</si>
  <si>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</si>
  <si>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</si>
  <si>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</si>
  <si>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</si>
  <si>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</si>
  <si>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</si>
  <si>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</si>
  <si>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</si>
  <si>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</si>
  <si>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</si>
  <si>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</si>
  <si>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</si>
  <si>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</si>
  <si>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</si>
  <si>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</si>
  <si>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</si>
  <si>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</si>
  <si>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</si>
  <si>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</si>
  <si>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</si>
  <si>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</si>
  <si>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</si>
  <si>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</si>
  <si>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</si>
  <si>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</si>
  <si>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</si>
  <si>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</si>
  <si>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</si>
  <si>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</si>
  <si>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</si>
  <si>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</si>
  <si>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</si>
  <si>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</si>
  <si>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</si>
  <si>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</si>
  <si>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</si>
  <si>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</si>
  <si>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</si>
  <si>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</si>
  <si>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</si>
  <si>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</si>
  <si>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</si>
  <si>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</si>
  <si>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</si>
  <si>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</si>
  <si>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</si>
  <si>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</si>
  <si>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</si>
  <si>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</si>
  <si>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</si>
  <si>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</si>
  <si>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</si>
  <si>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</si>
  <si>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</si>
  <si>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</si>
  <si>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</si>
  <si>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</si>
  <si>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</si>
  <si>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</si>
  <si>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</si>
  <si>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</si>
  <si>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</si>
  <si>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</si>
  <si>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</si>
  <si>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</si>
  <si>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</si>
  <si>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</si>
  <si>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</si>
  <si>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</si>
  <si>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</si>
  <si>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</si>
  <si>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</si>
  <si>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</si>
  <si>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</si>
  <si>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</si>
  <si>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</si>
  <si>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</si>
  <si>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</si>
  <si>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</si>
  <si>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</si>
  <si>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</si>
  <si>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</si>
  <si>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</si>
  <si>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</si>
  <si>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</si>
  <si>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</si>
  <si>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</si>
  <si>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</si>
  <si>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</si>
  <si>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</si>
  <si>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</si>
  <si>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</si>
  <si>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</si>
  <si>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</si>
  <si>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</si>
  <si>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</si>
  <si>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</si>
  <si>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</si>
  <si>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</si>
  <si>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</si>
  <si>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</si>
  <si>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</si>
  <si>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</si>
  <si>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</si>
  <si>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</si>
  <si>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</si>
  <si>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</si>
  <si>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</si>
  <si>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</si>
  <si>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</si>
  <si>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</si>
  <si>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</si>
  <si>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</si>
  <si>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</si>
  <si>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</si>
  <si>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Stadtwerke Saarbrücken Netz AG</t>
  </si>
  <si>
    <t>9870090400002</t>
  </si>
  <si>
    <t>Hohenzollernstraße 104 - 106</t>
  </si>
  <si>
    <t>Saarbrücken</t>
  </si>
  <si>
    <t>edm@sw-sb.de</t>
  </si>
  <si>
    <t>Stadtgebiet Saarbrücken</t>
  </si>
  <si>
    <t>NCHN007009040000</t>
  </si>
  <si>
    <t>DE_GBD04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</si>
</sst>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0"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7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14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42551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66117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/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/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Stadtgebiet Saarbrücken</v>
      </c>
      <c r="E28" s="38"/>
      <c r="F28" s="11"/>
      <c r="G28" s="2"/>
    </row>
    <row r="29" spans="1:15">
      <c r="B29" s="15"/>
      <c r="C29" s="22" t="s">
        <v>395</v>
      </c>
      <c r="D29" s="45" t="s">
        <v>661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9" priority="2">
      <formula>IF(CELL("Zeile",D29)&lt;$D$25+CELL("Zeile",$D$29),1,0)</formula>
    </cfRule>
  </conditionalFormatting>
  <conditionalFormatting sqref="D30:D48">
    <cfRule type="expression" dxfId="6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46" zoomScale="80" zoomScaleNormal="80" workbookViewId="0">
      <selection activeCell="D49" sqref="D4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Stadtwerke Saarbrücken Netz AG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Stadtgebiet Saarbrücken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9870090400002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1" t="s">
        <v>611</v>
      </c>
      <c r="I13" s="271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662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570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7" t="s">
        <v>604</v>
      </c>
      <c r="I22" s="267" t="s">
        <v>605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7" t="s">
        <v>607</v>
      </c>
      <c r="I23" s="8" t="s">
        <v>603</v>
      </c>
      <c r="J23" s="8"/>
      <c r="K23" s="8"/>
      <c r="L23" s="268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7" t="s">
        <v>606</v>
      </c>
      <c r="I24" s="267" t="s">
        <v>613</v>
      </c>
      <c r="J24" s="8"/>
      <c r="K24" s="8"/>
      <c r="L24" s="270" t="s">
        <v>614</v>
      </c>
      <c r="M24" s="270" t="s">
        <v>616</v>
      </c>
      <c r="N24" s="270" t="s">
        <v>615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617</v>
      </c>
      <c r="D27" s="42" t="s">
        <v>618</v>
      </c>
      <c r="E27" s="15"/>
      <c r="H27" s="297" t="s">
        <v>618</v>
      </c>
      <c r="I27" s="269" t="s">
        <v>619</v>
      </c>
      <c r="J27" s="269" t="s">
        <v>620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621</v>
      </c>
      <c r="I28" s="270" t="s">
        <v>622</v>
      </c>
      <c r="J28" s="270" t="s">
        <v>623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624</v>
      </c>
      <c r="I29" s="270" t="s">
        <v>625</v>
      </c>
      <c r="J29" s="270" t="s">
        <v>626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627</v>
      </c>
      <c r="I32" s="270" t="s">
        <v>628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629</v>
      </c>
      <c r="I33" s="267" t="s">
        <v>624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544</v>
      </c>
      <c r="C35" s="24" t="s">
        <v>494</v>
      </c>
      <c r="D35" s="42">
        <v>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366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661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67" priority="22">
      <formula>IF($D$11="Gaspool",1,0)</formula>
    </cfRule>
  </conditionalFormatting>
  <conditionalFormatting sqref="D16">
    <cfRule type="expression" dxfId="66" priority="19">
      <formula>IF($D$11="NCG",1,0)</formula>
    </cfRule>
  </conditionalFormatting>
  <conditionalFormatting sqref="D49:D62">
    <cfRule type="expression" dxfId="65" priority="18">
      <formula>IF(CELL("Zeile",D49)&lt;$D$46+CELL("Zeile",$D$48),1,0)</formula>
    </cfRule>
  </conditionalFormatting>
  <conditionalFormatting sqref="D49:D62">
    <cfRule type="expression" dxfId="64" priority="17">
      <formula>IF(CELL(D49)&lt;$D$36+27,1,0)</formula>
    </cfRule>
  </conditionalFormatting>
  <conditionalFormatting sqref="D23">
    <cfRule type="expression" dxfId="63" priority="16">
      <formula>IF($D$22=$H$22,1,0)</formula>
    </cfRule>
  </conditionalFormatting>
  <conditionalFormatting sqref="D31">
    <cfRule type="expression" dxfId="62" priority="5">
      <formula>IF($D$18="synthetisch",1,0)</formula>
    </cfRule>
  </conditionalFormatting>
  <conditionalFormatting sqref="D28">
    <cfRule type="expression" dxfId="61" priority="3">
      <formula>IF(AND($D$27=$I$27,$D$26=$H$26),1,0)</formula>
    </cfRule>
  </conditionalFormatting>
  <conditionalFormatting sqref="D26:D28">
    <cfRule type="expression" dxfId="60" priority="6">
      <formula>IF($D$18="analytisch",1,0)</formula>
    </cfRule>
  </conditionalFormatting>
  <conditionalFormatting sqref="D27">
    <cfRule type="expression" dxfId="59" priority="4">
      <formula>IF($D$26="nein",1)</formula>
    </cfRule>
  </conditionalFormatting>
  <conditionalFormatting sqref="D48">
    <cfRule type="expression" dxfId="9" priority="1">
      <formula>IF(CELL("Zeile",D48)&lt;$D$46+CELL("Zeile",$D$48),1,0)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E24" sqref="E24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Stadtwerke Saarbrücken Netz AG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Stadtgebiet Saarbrücken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9870090400002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 t="str">
        <f>INDEX('SLP-Verfahren'!D48:D62,'SLP-Temp-Gebiet #01'!F10)</f>
        <v>Stadtgebiet Saarbrücken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/>
      <c r="G14" s="263"/>
      <c r="H14" s="51"/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/>
      <c r="G15" s="263"/>
      <c r="H15" s="51"/>
      <c r="I15" s="57"/>
      <c r="J15" s="129"/>
      <c r="K15" s="129"/>
      <c r="L15" s="129"/>
      <c r="M15" s="129"/>
      <c r="N15" s="129"/>
      <c r="O15" s="160"/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500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/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10708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MeteoGroup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>
        <f>E24</f>
        <v>0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10708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2 E24:N25 F23:N23">
    <cfRule type="expression" dxfId="57" priority="30">
      <formula>IF(E$20&lt;=$F$18,1,0)</formula>
    </cfRule>
  </conditionalFormatting>
  <conditionalFormatting sqref="E32:N36">
    <cfRule type="expression" dxfId="56" priority="29">
      <formula>IF(E$30&lt;=$F$28,1,0)</formula>
    </cfRule>
  </conditionalFormatting>
  <conditionalFormatting sqref="E26:F26">
    <cfRule type="expression" dxfId="55" priority="28">
      <formula>IF(E$20&lt;=$F$18,1,0)</formula>
    </cfRule>
  </conditionalFormatting>
  <conditionalFormatting sqref="E26:N26">
    <cfRule type="expression" dxfId="54" priority="27">
      <formula>IF(E$20&lt;=$F$18,1,0)</formula>
    </cfRule>
  </conditionalFormatting>
  <conditionalFormatting sqref="E56:N59">
    <cfRule type="expression" dxfId="53" priority="24">
      <formula>IF(E$54&lt;=$F$52,1,0)</formula>
    </cfRule>
  </conditionalFormatting>
  <conditionalFormatting sqref="E60:N60">
    <cfRule type="expression" dxfId="52" priority="23">
      <formula>IF(E$54&lt;=$F$52,1,0)</formula>
    </cfRule>
  </conditionalFormatting>
  <conditionalFormatting sqref="E66:N68">
    <cfRule type="expression" dxfId="51" priority="17">
      <formula>IF(E$64&lt;=$F$62,1,0)</formula>
    </cfRule>
  </conditionalFormatting>
  <conditionalFormatting sqref="E65:N68 E70:N70">
    <cfRule type="expression" dxfId="50" priority="15">
      <formula>IF(E$64&gt;$F$62,1,0)</formula>
    </cfRule>
  </conditionalFormatting>
  <conditionalFormatting sqref="E56:N60">
    <cfRule type="expression" dxfId="49" priority="14">
      <formula>IF(E$54&gt;$F$52,1,0)</formula>
    </cfRule>
  </conditionalFormatting>
  <conditionalFormatting sqref="E21:N22 E24:N26 F23:N23">
    <cfRule type="expression" dxfId="48" priority="13">
      <formula>IF(E$20&gt;$F$18,1,0)</formula>
    </cfRule>
  </conditionalFormatting>
  <conditionalFormatting sqref="E32:N36">
    <cfRule type="expression" dxfId="47" priority="12">
      <formula>IF(E$30&gt;$F$28,1,0)</formula>
    </cfRule>
  </conditionalFormatting>
  <conditionalFormatting sqref="H11 H8:H9">
    <cfRule type="expression" dxfId="46" priority="11">
      <formula>IF($F$9=1,1,0)</formula>
    </cfRule>
  </conditionalFormatting>
  <conditionalFormatting sqref="E55:N55">
    <cfRule type="expression" dxfId="45" priority="10">
      <formula>IF(E$54&gt;$F$52,1,0)</formula>
    </cfRule>
  </conditionalFormatting>
  <conditionalFormatting sqref="E31:N31">
    <cfRule type="expression" dxfId="44" priority="9">
      <formula>IF(E$30&gt;$F$28,1,0)</formula>
    </cfRule>
  </conditionalFormatting>
  <conditionalFormatting sqref="E70:N70">
    <cfRule type="expression" dxfId="43" priority="8">
      <formula>IF(E$64&lt;=$F$62,1,0)</formula>
    </cfRule>
  </conditionalFormatting>
  <conditionalFormatting sqref="H10">
    <cfRule type="expression" dxfId="42" priority="7">
      <formula>IF($F$9=1,1,0)</formula>
    </cfRule>
  </conditionalFormatting>
  <conditionalFormatting sqref="E69:N69">
    <cfRule type="expression" dxfId="41" priority="4">
      <formula>IF(E$64&lt;=$F$62,1,0)</formula>
    </cfRule>
  </conditionalFormatting>
  <conditionalFormatting sqref="E69:N69">
    <cfRule type="expression" dxfId="40" priority="3">
      <formula>IF(E$64&gt;$F$62,1,0)</formula>
    </cfRule>
  </conditionalFormatting>
  <conditionalFormatting sqref="E23">
    <cfRule type="expression" dxfId="7" priority="2">
      <formula>IF(E$20&lt;=$F$18,1,0)</formula>
    </cfRule>
  </conditionalFormatting>
  <conditionalFormatting sqref="E23">
    <cfRule type="expression" dxfId="5" priority="1">
      <formula>IF(E$20&gt;$F$18,1,0)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Stadtwerke Saarbrücken Netz AG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Stadtgebiet Saarbrücken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9870090400002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9" priority="18">
      <formula>IF(E$20&lt;=$F$18,1,0)</formula>
    </cfRule>
  </conditionalFormatting>
  <conditionalFormatting sqref="E32:N36">
    <cfRule type="expression" dxfId="38" priority="17">
      <formula>IF(E$30&lt;=$F$28,1,0)</formula>
    </cfRule>
  </conditionalFormatting>
  <conditionalFormatting sqref="E26:F26">
    <cfRule type="expression" dxfId="37" priority="16">
      <formula>IF(E$20&lt;=$F$18,1,0)</formula>
    </cfRule>
  </conditionalFormatting>
  <conditionalFormatting sqref="E26:N26">
    <cfRule type="expression" dxfId="36" priority="15">
      <formula>IF(E$20&lt;=$F$18,1,0)</formula>
    </cfRule>
  </conditionalFormatting>
  <conditionalFormatting sqref="E56:N59">
    <cfRule type="expression" dxfId="35" priority="14">
      <formula>IF(E$54&lt;=$F$52,1,0)</formula>
    </cfRule>
  </conditionalFormatting>
  <conditionalFormatting sqref="E60:N60">
    <cfRule type="expression" dxfId="34" priority="13">
      <formula>IF(E$54&lt;=$F$52,1,0)</formula>
    </cfRule>
  </conditionalFormatting>
  <conditionalFormatting sqref="E66:N68">
    <cfRule type="expression" dxfId="33" priority="12">
      <formula>IF(E$64&lt;=$F$62,1,0)</formula>
    </cfRule>
  </conditionalFormatting>
  <conditionalFormatting sqref="E65:N68 E70:N70">
    <cfRule type="expression" dxfId="32" priority="11">
      <formula>IF(E$64&gt;$F$62,1,0)</formula>
    </cfRule>
  </conditionalFormatting>
  <conditionalFormatting sqref="E56:N60">
    <cfRule type="expression" dxfId="31" priority="10">
      <formula>IF(E$54&gt;$F$52,1,0)</formula>
    </cfRule>
  </conditionalFormatting>
  <conditionalFormatting sqref="E21:N26">
    <cfRule type="expression" dxfId="30" priority="9">
      <formula>IF(E$20&gt;$F$18,1,0)</formula>
    </cfRule>
  </conditionalFormatting>
  <conditionalFormatting sqref="E32:N36">
    <cfRule type="expression" dxfId="29" priority="8">
      <formula>IF(E$30&gt;$F$28,1,0)</formula>
    </cfRule>
  </conditionalFormatting>
  <conditionalFormatting sqref="H11 H8:H9">
    <cfRule type="expression" dxfId="28" priority="7">
      <formula>IF($F$9=1,1,0)</formula>
    </cfRule>
  </conditionalFormatting>
  <conditionalFormatting sqref="E55:N55">
    <cfRule type="expression" dxfId="27" priority="6">
      <formula>IF(E$54&gt;$F$52,1,0)</formula>
    </cfRule>
  </conditionalFormatting>
  <conditionalFormatting sqref="E31:N31">
    <cfRule type="expression" dxfId="26" priority="5">
      <formula>IF(E$30&gt;$F$28,1,0)</formula>
    </cfRule>
  </conditionalFormatting>
  <conditionalFormatting sqref="E70:N70">
    <cfRule type="expression" dxfId="25" priority="4">
      <formula>IF(E$64&lt;=$F$62,1,0)</formula>
    </cfRule>
  </conditionalFormatting>
  <conditionalFormatting sqref="H10">
    <cfRule type="expression" dxfId="24" priority="3">
      <formula>IF($F$9=1,1,0)</formula>
    </cfRule>
  </conditionalFormatting>
  <conditionalFormatting sqref="E69:N69">
    <cfRule type="expression" dxfId="23" priority="2">
      <formula>IF(E$64&lt;=$F$62,1,0)</formula>
    </cfRule>
  </conditionalFormatting>
  <conditionalFormatting sqref="E69:N69">
    <cfRule type="expression" dxfId="2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E15" sqref="E15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Stadtwerke Saarbrücken Netz AG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Stadtgebiet Saarbrücken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9870090400002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494</v>
      </c>
      <c r="J8" s="131">
        <f>COUNTA(D12:D100)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4" t="s">
        <v>643</v>
      </c>
    </row>
    <row r="11" spans="2:26" ht="15.75" thickBot="1">
      <c r="B11" s="138" t="s">
        <v>495</v>
      </c>
      <c r="C11" s="139" t="s">
        <v>506</v>
      </c>
      <c r="D11" s="293" t="s">
        <v>247</v>
      </c>
      <c r="E11" s="163" t="s">
        <v>4</v>
      </c>
      <c r="F11" s="295" t="str">
        <f>VLOOKUP($E11,'BDEW-Standard'!$B$3:$M$158,F$9,0)</f>
        <v>HK3</v>
      </c>
      <c r="H11" s="166">
        <f>ROUND(VLOOKUP($E11,'BDEW-Standard'!$B$3:$M$158,H$9,0),7)</f>
        <v>0.40409319999999999</v>
      </c>
      <c r="I11" s="166">
        <f>ROUND(VLOOKUP($E11,'BDEW-Standard'!$B$3:$M$158,I$9,0),7)</f>
        <v>-24.439296800000001</v>
      </c>
      <c r="J11" s="166">
        <f>ROUND(VLOOKUP($E11,'BDEW-Standard'!$B$3:$M$158,J$9,0),7)</f>
        <v>6.5718174999999999</v>
      </c>
      <c r="K11" s="166">
        <f>ROUND(VLOOKUP($E11,'BDEW-Standard'!$B$3:$M$158,K$9,0),7)</f>
        <v>0.71077100000000004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1.0561214000512988</v>
      </c>
      <c r="R11" s="167">
        <f>ROUND(VLOOKUP(MID($E11,4,3),'Wochentag F(WT)'!$B$7:$J$22,R$9,0),4)</f>
        <v>1</v>
      </c>
      <c r="S11" s="167">
        <f>ROUND(VLOOKUP(MID($E11,4,3),'Wochentag F(WT)'!$B$7:$J$22,S$9,0),4)</f>
        <v>1</v>
      </c>
      <c r="T11" s="167">
        <f>ROUND(VLOOKUP(MID($E11,4,3),'Wochentag F(WT)'!$B$7:$J$22,T$9,0),4)</f>
        <v>1</v>
      </c>
      <c r="U11" s="167">
        <f>ROUND(VLOOKUP(MID($E11,4,3),'Wochentag F(WT)'!$B$7:$J$22,U$9,0),4)</f>
        <v>1</v>
      </c>
      <c r="V11" s="167">
        <f>ROUND(VLOOKUP(MID($E11,4,3),'Wochentag F(WT)'!$B$7:$J$22,V$9,0),4)</f>
        <v>1</v>
      </c>
      <c r="W11" s="167">
        <f>ROUND(VLOOKUP(MID($E11,4,3),'Wochentag F(WT)'!$B$7:$J$22,W$9,0),4)</f>
        <v>1</v>
      </c>
      <c r="X11" s="168">
        <f>7-SUM(R11:W11)</f>
        <v>1</v>
      </c>
      <c r="Y11" s="291">
        <v>365.12299999999999</v>
      </c>
    </row>
    <row r="12" spans="2:26">
      <c r="B12" s="140">
        <v>1</v>
      </c>
      <c r="C12" s="141" t="str">
        <f t="shared" ref="C12:C41" si="0">$D$6</f>
        <v>Stadtgebiet Saarbrücken</v>
      </c>
      <c r="D12" s="62" t="s">
        <v>247</v>
      </c>
      <c r="E12" s="164" t="s">
        <v>17</v>
      </c>
      <c r="F12" s="296" t="str">
        <f>VLOOKUP($E12,'BDEW-Standard'!$B$3:$M$158,F$9,0)</f>
        <v>A24</v>
      </c>
      <c r="H12" s="273">
        <f>ROUND(VLOOKUP($E12,'BDEW-Standard'!$B$3:$M$158,H$9,0),7)</f>
        <v>2.5516882000000001</v>
      </c>
      <c r="I12" s="273">
        <f>ROUND(VLOOKUP($E12,'BDEW-Standard'!$B$3:$M$158,I$9,0),7)</f>
        <v>-35.023421900000002</v>
      </c>
      <c r="J12" s="273">
        <f>ROUND(VLOOKUP($E12,'BDEW-Standard'!$B$3:$M$158,J$9,0),7)</f>
        <v>6.1680698999999999</v>
      </c>
      <c r="K12" s="273">
        <f>ROUND(VLOOKUP($E12,'BDEW-Standard'!$B$3:$M$158,K$9,0),7)</f>
        <v>9.1749600000000001E-2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6" si="1">($H12/(1+($I12/($Q$9-$L12))^$J12)+$K12)+MAX($M12*$Q$9+$N12,$O12*$Q$9+$P12)</f>
        <v>1.0212638513300196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Stadtgebiet Saarbrücken</v>
      </c>
      <c r="D13" s="62" t="s">
        <v>247</v>
      </c>
      <c r="E13" s="164" t="s">
        <v>13</v>
      </c>
      <c r="F13" s="296" t="str">
        <f>VLOOKUP($E13,'BDEW-Standard'!$B$3:$M$158,F$9,0)</f>
        <v>A14</v>
      </c>
      <c r="H13" s="273">
        <f>ROUND(VLOOKUP($E13,'BDEW-Standard'!$B$3:$M$158,H$9,0),7)</f>
        <v>3.2107659000000002</v>
      </c>
      <c r="I13" s="273">
        <f>ROUND(VLOOKUP($E13,'BDEW-Standard'!$B$3:$M$158,I$9,0),7)</f>
        <v>-37.417880099999998</v>
      </c>
      <c r="J13" s="273">
        <f>ROUND(VLOOKUP($E13,'BDEW-Standard'!$B$3:$M$158,J$9,0),7)</f>
        <v>6.2023999999999999</v>
      </c>
      <c r="K13" s="273">
        <f>ROUND(VLOOKUP($E13,'BDEW-Standard'!$B$3:$M$158,K$9,0),7)</f>
        <v>7.30243E-2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0.95551514800808202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6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Stadtgebiet Saarbrücken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Stadtgebiet Saarbrücken</v>
      </c>
      <c r="D15" s="62" t="s">
        <v>247</v>
      </c>
      <c r="E15" s="164" t="s">
        <v>663</v>
      </c>
      <c r="F15" s="296" t="str">
        <f>VLOOKUP($E15,'BDEW-Standard'!$B$3:$M$158,F$9,0)</f>
        <v>BD4</v>
      </c>
      <c r="H15" s="273">
        <f>ROUND(VLOOKUP($E15,'BDEW-Standard'!$B$3:$M$158,H$9,0),7)</f>
        <v>3.75</v>
      </c>
      <c r="I15" s="273">
        <f>ROUND(VLOOKUP($E15,'BDEW-Standard'!$B$3:$M$158,I$9,0),7)</f>
        <v>-37.5</v>
      </c>
      <c r="J15" s="273">
        <f>ROUND(VLOOKUP($E15,'BDEW-Standard'!$B$3:$M$158,J$9,0),7)</f>
        <v>6.8</v>
      </c>
      <c r="K15" s="273">
        <f>ROUND(VLOOKUP($E15,'BDEW-Standard'!$B$3:$M$158,K$9,0),7)</f>
        <v>6.0911300000000002E-2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1.0126136468627658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2"/>
        <v>0.91959999999999997</v>
      </c>
      <c r="Y15" s="292"/>
      <c r="Z15" s="210"/>
    </row>
    <row r="16" spans="2:26" s="142" customFormat="1">
      <c r="B16" s="143">
        <v>5</v>
      </c>
      <c r="C16" s="144" t="str">
        <f t="shared" si="0"/>
        <v>Stadtgebiet Saarbrücken</v>
      </c>
      <c r="D16" s="62"/>
      <c r="E16" s="164"/>
      <c r="F16" s="296"/>
      <c r="H16" s="273"/>
      <c r="I16" s="273"/>
      <c r="J16" s="273"/>
      <c r="K16" s="273"/>
      <c r="L16" s="337"/>
      <c r="M16" s="273"/>
      <c r="N16" s="273"/>
      <c r="O16" s="273"/>
      <c r="P16" s="273"/>
      <c r="Q16" s="338"/>
      <c r="R16" s="274"/>
      <c r="S16" s="274"/>
      <c r="T16" s="274"/>
      <c r="U16" s="274"/>
      <c r="V16" s="274"/>
      <c r="W16" s="274"/>
      <c r="X16" s="275"/>
      <c r="Y16" s="292"/>
      <c r="Z16" s="210"/>
    </row>
    <row r="17" spans="2:26" s="142" customFormat="1">
      <c r="B17" s="143">
        <v>6</v>
      </c>
      <c r="C17" s="144" t="str">
        <f t="shared" si="0"/>
        <v>Stadtgebiet Saarbrücken</v>
      </c>
      <c r="D17" s="62"/>
      <c r="E17" s="164"/>
      <c r="F17" s="296"/>
      <c r="H17" s="273"/>
      <c r="I17" s="273"/>
      <c r="J17" s="273"/>
      <c r="K17" s="273"/>
      <c r="L17" s="337"/>
      <c r="M17" s="273"/>
      <c r="N17" s="273"/>
      <c r="O17" s="273"/>
      <c r="P17" s="273"/>
      <c r="Q17" s="338"/>
      <c r="R17" s="274"/>
      <c r="S17" s="274"/>
      <c r="T17" s="274"/>
      <c r="U17" s="274"/>
      <c r="V17" s="274"/>
      <c r="W17" s="274"/>
      <c r="X17" s="275"/>
      <c r="Y17" s="292"/>
      <c r="Z17" s="210"/>
    </row>
    <row r="18" spans="2:26" s="142" customFormat="1">
      <c r="B18" s="143">
        <v>7</v>
      </c>
      <c r="C18" s="144" t="str">
        <f t="shared" si="0"/>
        <v>Stadtgebiet Saarbrücken</v>
      </c>
      <c r="D18" s="62"/>
      <c r="E18" s="164"/>
      <c r="F18" s="296"/>
      <c r="H18" s="273"/>
      <c r="I18" s="273"/>
      <c r="J18" s="273"/>
      <c r="K18" s="273"/>
      <c r="L18" s="337"/>
      <c r="M18" s="273"/>
      <c r="N18" s="273"/>
      <c r="O18" s="273"/>
      <c r="P18" s="273"/>
      <c r="Q18" s="338"/>
      <c r="R18" s="274"/>
      <c r="S18" s="274"/>
      <c r="T18" s="274"/>
      <c r="U18" s="274"/>
      <c r="V18" s="274"/>
      <c r="W18" s="274"/>
      <c r="X18" s="275"/>
      <c r="Y18" s="292"/>
      <c r="Z18" s="210"/>
    </row>
    <row r="19" spans="2:26" s="142" customFormat="1">
      <c r="B19" s="143">
        <v>8</v>
      </c>
      <c r="C19" s="144" t="str">
        <f t="shared" si="0"/>
        <v>Stadtgebiet Saarbrücken</v>
      </c>
      <c r="D19" s="62"/>
      <c r="E19" s="164"/>
      <c r="F19" s="296"/>
      <c r="H19" s="273"/>
      <c r="I19" s="273"/>
      <c r="J19" s="273"/>
      <c r="K19" s="273"/>
      <c r="L19" s="337"/>
      <c r="M19" s="273"/>
      <c r="N19" s="273"/>
      <c r="O19" s="273"/>
      <c r="P19" s="273"/>
      <c r="Q19" s="338"/>
      <c r="R19" s="274"/>
      <c r="S19" s="274"/>
      <c r="T19" s="274"/>
      <c r="U19" s="274"/>
      <c r="V19" s="274"/>
      <c r="W19" s="274"/>
      <c r="X19" s="275"/>
      <c r="Y19" s="292"/>
      <c r="Z19" s="210"/>
    </row>
    <row r="20" spans="2:26" s="142" customFormat="1">
      <c r="B20" s="143">
        <v>9</v>
      </c>
      <c r="C20" s="144" t="str">
        <f t="shared" si="0"/>
        <v>Stadtgebiet Saarbrücken</v>
      </c>
      <c r="D20" s="62"/>
      <c r="E20" s="164"/>
      <c r="F20" s="296"/>
      <c r="H20" s="273"/>
      <c r="I20" s="273"/>
      <c r="J20" s="273"/>
      <c r="K20" s="273"/>
      <c r="L20" s="337"/>
      <c r="M20" s="273"/>
      <c r="N20" s="273"/>
      <c r="O20" s="273"/>
      <c r="P20" s="273"/>
      <c r="Q20" s="338"/>
      <c r="R20" s="274"/>
      <c r="S20" s="274"/>
      <c r="T20" s="274"/>
      <c r="U20" s="274"/>
      <c r="V20" s="274"/>
      <c r="W20" s="274"/>
      <c r="X20" s="275"/>
      <c r="Y20" s="292"/>
      <c r="Z20" s="210"/>
    </row>
    <row r="21" spans="2:26" s="142" customFormat="1">
      <c r="B21" s="143">
        <v>10</v>
      </c>
      <c r="C21" s="144" t="str">
        <f t="shared" si="0"/>
        <v>Stadtgebiet Saarbrücken</v>
      </c>
      <c r="D21" s="62"/>
      <c r="E21" s="164"/>
      <c r="F21" s="296"/>
      <c r="H21" s="273"/>
      <c r="I21" s="273"/>
      <c r="J21" s="273"/>
      <c r="K21" s="273"/>
      <c r="L21" s="337"/>
      <c r="M21" s="273"/>
      <c r="N21" s="273"/>
      <c r="O21" s="273"/>
      <c r="P21" s="273"/>
      <c r="Q21" s="338"/>
      <c r="R21" s="274"/>
      <c r="S21" s="274"/>
      <c r="T21" s="274"/>
      <c r="U21" s="274"/>
      <c r="V21" s="274"/>
      <c r="W21" s="274"/>
      <c r="X21" s="275"/>
      <c r="Y21" s="292"/>
      <c r="Z21" s="210"/>
    </row>
    <row r="22" spans="2:26" s="142" customFormat="1">
      <c r="B22" s="143">
        <v>11</v>
      </c>
      <c r="C22" s="144" t="str">
        <f t="shared" si="0"/>
        <v>Stadtgebiet Saarbrücken</v>
      </c>
      <c r="D22" s="62"/>
      <c r="E22" s="164"/>
      <c r="F22" s="296"/>
      <c r="H22" s="273"/>
      <c r="I22" s="273"/>
      <c r="J22" s="273"/>
      <c r="K22" s="273"/>
      <c r="L22" s="337"/>
      <c r="M22" s="273"/>
      <c r="N22" s="273"/>
      <c r="O22" s="273"/>
      <c r="P22" s="273"/>
      <c r="Q22" s="338"/>
      <c r="R22" s="274"/>
      <c r="S22" s="274"/>
      <c r="T22" s="274"/>
      <c r="U22" s="274"/>
      <c r="V22" s="274"/>
      <c r="W22" s="274"/>
      <c r="X22" s="275"/>
      <c r="Y22" s="292"/>
      <c r="Z22" s="210"/>
    </row>
    <row r="23" spans="2:26" s="142" customFormat="1">
      <c r="B23" s="143">
        <v>12</v>
      </c>
      <c r="C23" s="144" t="str">
        <f t="shared" si="0"/>
        <v>Stadtgebiet Saarbrücken</v>
      </c>
      <c r="D23" s="62"/>
      <c r="E23" s="164"/>
      <c r="F23" s="296"/>
      <c r="H23" s="273"/>
      <c r="I23" s="273"/>
      <c r="J23" s="273"/>
      <c r="K23" s="273"/>
      <c r="L23" s="337"/>
      <c r="M23" s="273"/>
      <c r="N23" s="273"/>
      <c r="O23" s="273"/>
      <c r="P23" s="273"/>
      <c r="Q23" s="338"/>
      <c r="R23" s="274"/>
      <c r="S23" s="274"/>
      <c r="T23" s="274"/>
      <c r="U23" s="274"/>
      <c r="V23" s="274"/>
      <c r="W23" s="274"/>
      <c r="X23" s="275"/>
      <c r="Y23" s="292"/>
      <c r="Z23" s="210"/>
    </row>
    <row r="24" spans="2:26" s="142" customFormat="1">
      <c r="B24" s="143">
        <v>13</v>
      </c>
      <c r="C24" s="144" t="str">
        <f t="shared" si="0"/>
        <v>Stadtgebiet Saarbrücken</v>
      </c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>
        <v>14</v>
      </c>
      <c r="C25" s="144" t="str">
        <f t="shared" si="0"/>
        <v>Stadtgebiet Saarbrücken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Stadtgebiet Saarbrücken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Stadtgebiet Saarbrücken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Stadtgebiet Saarbrücken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Stadtgebiet Saarbrücken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Stadtgebiet Saarbrücken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Stadtgebiet Saarbrücken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Stadtgebiet Saarbrücken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Stadtgebiet Saarbrücken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Stadtgebiet Saarbrücken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Stadtgebiet Saarbrücken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Stadtgebiet Saarbrücken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Stadtgebiet Saarbrücken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Stadtgebiet Saarbrücken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Stadtgebiet Saarbrücken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Stadtgebiet Saarbrücken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Stadtgebiet Saarbrücken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21" priority="11">
      <formula>ISERROR(F11)</formula>
    </cfRule>
  </conditionalFormatting>
  <conditionalFormatting sqref="Y12:Y41 E12:F41">
    <cfRule type="duplicateValues" dxfId="20" priority="33"/>
  </conditionalFormatting>
  <conditionalFormatting sqref="L11:L41">
    <cfRule type="expression" dxfId="19" priority="2">
      <formula>ISERROR(L11)</formula>
    </cfRule>
  </conditionalFormatting>
  <conditionalFormatting sqref="Q11:Q41">
    <cfRule type="expression" dxfId="1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15 F12:P1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F29" sqref="F29:L29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Stadtwerke Saarbrücken Netz AG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Stadtgebiet Saarbrücken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9870090400002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0" t="s">
        <v>578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401</v>
      </c>
      <c r="G13" s="80" t="s">
        <v>401</v>
      </c>
      <c r="H13" s="80" t="s">
        <v>401</v>
      </c>
      <c r="I13" s="80" t="s">
        <v>401</v>
      </c>
      <c r="J13" s="80" t="s">
        <v>401</v>
      </c>
      <c r="K13" s="80" t="s">
        <v>401</v>
      </c>
      <c r="L13" s="81" t="s">
        <v>401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401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401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4">
        <f t="shared" si="0"/>
        <v>1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401</v>
      </c>
      <c r="G24" s="80" t="s">
        <v>401</v>
      </c>
      <c r="H24" s="80" t="s">
        <v>401</v>
      </c>
      <c r="I24" s="80" t="s">
        <v>401</v>
      </c>
      <c r="J24" s="80" t="s">
        <v>401</v>
      </c>
      <c r="K24" s="80" t="s">
        <v>401</v>
      </c>
      <c r="L24" s="81" t="s">
        <v>401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1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0</v>
      </c>
      <c r="F27" s="301" t="s">
        <v>401</v>
      </c>
      <c r="G27" s="80" t="s">
        <v>401</v>
      </c>
      <c r="H27" s="80" t="s">
        <v>401</v>
      </c>
      <c r="I27" s="80" t="s">
        <v>401</v>
      </c>
      <c r="J27" s="80" t="s">
        <v>401</v>
      </c>
      <c r="K27" s="80" t="s">
        <v>401</v>
      </c>
      <c r="L27" s="81" t="s">
        <v>401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1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401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15" priority="9">
      <formula>IF(E$11="NB",1,0)</formula>
    </cfRule>
  </conditionalFormatting>
  <conditionalFormatting sqref="F12:L33">
    <cfRule type="expression" dxfId="14" priority="6">
      <formula>IF($E12=1,1,0)</formula>
    </cfRule>
  </conditionalFormatting>
  <conditionalFormatting sqref="M12:AD33">
    <cfRule type="expression" dxfId="13" priority="3">
      <formula>IF(M$11=1,1)</formula>
    </cfRule>
  </conditionalFormatting>
  <conditionalFormatting sqref="M9:AD10">
    <cfRule type="expression" dxfId="1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454</v>
      </c>
      <c r="F1" s="213" t="s">
        <v>540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647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540</v>
      </c>
    </row>
    <row r="2" spans="1:16">
      <c r="A2" s="233"/>
      <c r="B2" s="232" t="s">
        <v>456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1" priority="2" stopIfTrue="1" operator="equal">
      <formula>$M7</formula>
    </cfRule>
  </conditionalFormatting>
  <conditionalFormatting sqref="D9:J9">
    <cfRule type="cellIs" dxfId="1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Klaus Neidhart</cp:lastModifiedBy>
  <cp:lastPrinted>2015-03-20T22:59:10Z</cp:lastPrinted>
  <dcterms:created xsi:type="dcterms:W3CDTF">2015-01-15T05:25:41Z</dcterms:created>
  <dcterms:modified xsi:type="dcterms:W3CDTF">2016-07-01T07:15:53Z</dcterms:modified>
</cp:coreProperties>
</file>